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bat.sharepoint.com/sites/MonbatGroupPortal/MBTGroupP/FinanceNew/AnalysisAndPlanning/WebSite/Shared Documents/2026/Q2/KPI Sections/"/>
    </mc:Choice>
  </mc:AlternateContent>
  <xr:revisionPtr revIDLastSave="249" documentId="13_ncr:1_{535EBD5E-83DF-46AF-9D9D-B8C4A6664ECE}" xr6:coauthVersionLast="47" xr6:coauthVersionMax="47" xr10:uidLastSave="{7C09C244-3F75-4027-AB10-FC4BAF995B49}"/>
  <bookViews>
    <workbookView xWindow="-108" yWindow="-108" windowWidth="23256" windowHeight="12456" xr2:uid="{0066D7E8-3A07-460F-B2FD-88EDA541C3D6}"/>
  </bookViews>
  <sheets>
    <sheet name="Key Performance Indicators" sheetId="1" r:id="rId1"/>
  </sheets>
  <definedNames>
    <definedName name="_xlnm._FilterDatabase" localSheetId="0" hidden="1">'Key Performance Indicators'!$A$7:$L$27</definedName>
    <definedName name="f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G21" i="1"/>
  <c r="E21" i="1"/>
  <c r="D21" i="1"/>
  <c r="C21" i="1"/>
  <c r="G16" i="1"/>
  <c r="F16" i="1"/>
  <c r="G15" i="1"/>
  <c r="F15" i="1"/>
  <c r="E15" i="1"/>
  <c r="D15" i="1"/>
  <c r="C15" i="1"/>
  <c r="G14" i="1"/>
  <c r="F14" i="1"/>
  <c r="F21" i="1" s="1"/>
  <c r="E14" i="1"/>
  <c r="E16" i="1" s="1"/>
  <c r="D14" i="1"/>
  <c r="D16" i="1" s="1"/>
  <c r="C14" i="1"/>
  <c r="C27" i="1" s="1"/>
  <c r="C11" i="1"/>
  <c r="C16" i="1" l="1"/>
  <c r="I20" i="1"/>
  <c r="J20" i="1" s="1"/>
  <c r="K23" i="1"/>
  <c r="K19" i="1"/>
  <c r="K17" i="1"/>
  <c r="K13" i="1"/>
  <c r="I10" i="1"/>
  <c r="J10" i="1" s="1"/>
  <c r="K9" i="1"/>
  <c r="L9" i="1" s="1"/>
  <c r="I8" i="1"/>
  <c r="J8" i="1" s="1"/>
  <c r="I9" i="1"/>
  <c r="J9" i="1" s="1"/>
  <c r="K10" i="1"/>
  <c r="L10" i="1" s="1"/>
  <c r="I13" i="1"/>
  <c r="J13" i="1" s="1"/>
  <c r="I17" i="1"/>
  <c r="J17" i="1" s="1"/>
  <c r="I18" i="1"/>
  <c r="J18" i="1" s="1"/>
  <c r="K18" i="1"/>
  <c r="I19" i="1"/>
  <c r="J19" i="1" s="1"/>
  <c r="I22" i="1"/>
  <c r="J22" i="1" s="1"/>
  <c r="K22" i="1"/>
  <c r="I23" i="1"/>
  <c r="J23" i="1" s="1"/>
  <c r="I25" i="1"/>
  <c r="J25" i="1" s="1"/>
  <c r="K25" i="1"/>
  <c r="I26" i="1"/>
  <c r="J26" i="1" s="1"/>
  <c r="K26" i="1"/>
  <c r="G7" i="1"/>
  <c r="K12" i="1" l="1"/>
  <c r="K15" i="1"/>
  <c r="I11" i="1"/>
  <c r="J11" i="1" s="1"/>
  <c r="K11" i="1"/>
  <c r="I14" i="1"/>
  <c r="J14" i="1" s="1"/>
  <c r="I27" i="1"/>
  <c r="J27" i="1" s="1"/>
  <c r="I24" i="1"/>
  <c r="J24" i="1" s="1"/>
  <c r="I21" i="1"/>
  <c r="J21" i="1" s="1"/>
  <c r="I12" i="1"/>
  <c r="J12" i="1" s="1"/>
  <c r="K20" i="1"/>
  <c r="L20" i="1" s="1"/>
  <c r="K24" i="1"/>
  <c r="I16" i="1"/>
  <c r="J16" i="1" s="1"/>
  <c r="K8" i="1"/>
  <c r="L8" i="1" s="1"/>
  <c r="L13" i="1"/>
  <c r="L22" i="1"/>
  <c r="L23" i="1"/>
  <c r="L19" i="1"/>
  <c r="L25" i="1"/>
  <c r="L18" i="1"/>
  <c r="I15" i="1" l="1"/>
  <c r="J15" i="1" s="1"/>
  <c r="K21" i="1"/>
  <c r="K16" i="1"/>
  <c r="K27" i="1"/>
  <c r="K14" i="1"/>
  <c r="L24" i="1"/>
  <c r="L17" i="1"/>
  <c r="L12" i="1" l="1"/>
  <c r="L11" i="1"/>
  <c r="L14" i="1"/>
  <c r="L26" i="1"/>
  <c r="L15" i="1" l="1"/>
  <c r="L27" i="1" l="1"/>
  <c r="L16" i="1"/>
  <c r="L21" i="1"/>
</calcChain>
</file>

<file path=xl/sharedStrings.xml><?xml version="1.0" encoding="utf-8"?>
<sst xmlns="http://schemas.openxmlformats.org/spreadsheetml/2006/main" count="32" uniqueCount="31">
  <si>
    <t>GLOBAL PERFORMANCE</t>
  </si>
  <si>
    <t>Actuals</t>
  </si>
  <si>
    <t>Performance Evolution</t>
  </si>
  <si>
    <t xml:space="preserve">Y-t-Y Performance </t>
  </si>
  <si>
    <t>VALUE (EUR,'000)</t>
  </si>
  <si>
    <t>2012
(baseline)</t>
  </si>
  <si>
    <t>%</t>
  </si>
  <si>
    <t>Net Profit from continuing operations</t>
  </si>
  <si>
    <t>EBITDA from continuing operations</t>
  </si>
  <si>
    <t>Adjusted EBITDA from continuing operations</t>
  </si>
  <si>
    <t>Adjusted EBITDA from continuing operations Ratio %</t>
  </si>
  <si>
    <t>Average Share Price</t>
  </si>
  <si>
    <t>Earnings per Share (EPS)</t>
  </si>
  <si>
    <t>Average Daily Market Cap</t>
  </si>
  <si>
    <t>Enterprise Value (EV)</t>
  </si>
  <si>
    <t>EV / Adj. EBITDA Multiplier (Realised)</t>
  </si>
  <si>
    <t>Price-Earnings ratio (P/E)</t>
  </si>
  <si>
    <t>Market-Book Ratio (M/B)</t>
  </si>
  <si>
    <t>Net Debt</t>
  </si>
  <si>
    <t>CAPEX</t>
  </si>
  <si>
    <t>Assets Acquired Through Business Combinations</t>
  </si>
  <si>
    <t>Net Debt / Adj. EBITDA</t>
  </si>
  <si>
    <t>Net Profit from continuing operations Ratio % (Without Gain from sale of investments)</t>
  </si>
  <si>
    <t>Gain from sale of investments</t>
  </si>
  <si>
    <t>Net Profit from continuing operations (Without Gain from sale of investments)</t>
  </si>
  <si>
    <r>
      <rPr>
        <b/>
        <sz val="16"/>
        <color rgb="FF1A317F"/>
        <rFont val="Calibri"/>
        <family val="2"/>
        <charset val="204"/>
      </rPr>
      <t>MONBAT GROUP</t>
    </r>
    <r>
      <rPr>
        <b/>
        <sz val="16"/>
        <color rgb="FF002060"/>
        <rFont val="Calibri"/>
        <family val="2"/>
        <charset val="204"/>
      </rPr>
      <t xml:space="preserve"> </t>
    </r>
    <r>
      <rPr>
        <b/>
        <sz val="16"/>
        <color rgb="FFDC2029"/>
        <rFont val="Calibri"/>
        <family val="2"/>
        <charset val="204"/>
      </rPr>
      <t>GLOBAL PERFORMANCE</t>
    </r>
  </si>
  <si>
    <t>Adjusted Sales from continuing operations</t>
  </si>
  <si>
    <t>Adjustments</t>
  </si>
  <si>
    <t>TTM Q2 2026</t>
  </si>
  <si>
    <t>Y-t-Y
(TTM Q2 2026 vs 2012)</t>
  </si>
  <si>
    <t>Y-t-Y
(TTM Q2 2026 vs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</si>
</sst>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л_в_._-;\-* #,##0.00\ _л_в_._-;_-* &quot;-&quot;??\ _л_в_._-;_-@_-"/>
    <numFmt numFmtId="165" formatCode="#,##0;\(#,##0\);\-"/>
    <numFmt numFmtId="166" formatCode="0.0%;\(0.0%\)"/>
    <numFmt numFmtId="167" formatCode="_-* #,##0_-;\-* #,##0_-;_-* &quot;-&quot;??_-;_-@_-"/>
    <numFmt numFmtId="168" formatCode="0.0%;\(0.0\)%"/>
    <numFmt numFmtId="169" formatCode="#,##0.00;\(#,##0.00\);\-"/>
    <numFmt numFmtId="170" formatCode="#,##0.00\x;\(#,##0.00\x\);\-"/>
    <numFmt numFmtId="171" formatCode="_-* #,##0\ _л_в_._-;\-* #,##0\ _л_в_._-;_-* &quot;-&quot;??\ _л_в_._-;_-@_-"/>
    <numFmt numFmtId="172" formatCode="_(* #,##0_);_(* \(#,##0\);_(* &quot;-&quot;??_);_(@_)"/>
    <numFmt numFmtId="173" formatCode="0.0%"/>
  </numFmts>
  <fonts count="2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6"/>
      <color rgb="FF002060"/>
      <name val="Calibri"/>
      <family val="2"/>
      <charset val="204"/>
    </font>
    <font>
      <b/>
      <sz val="16"/>
      <color rgb="FF1A317F"/>
      <name val="Calibri"/>
      <family val="2"/>
      <charset val="204"/>
    </font>
    <font>
      <b/>
      <sz val="16"/>
      <color rgb="FFDC2029"/>
      <name val="Calibri"/>
      <family val="2"/>
      <charset val="204"/>
    </font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b/>
      <sz val="11"/>
      <color rgb="FFDC2029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00206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DC2029"/>
      <name val="Calibri"/>
      <family val="2"/>
      <charset val="204"/>
    </font>
    <font>
      <b/>
      <sz val="11"/>
      <color rgb="FF1A317F"/>
      <name val="Calibri"/>
      <family val="2"/>
      <charset val="204"/>
    </font>
    <font>
      <sz val="11"/>
      <color rgb="FF1A317F"/>
      <name val="Calibri"/>
      <family val="2"/>
      <charset val="204"/>
    </font>
    <font>
      <b/>
      <sz val="11"/>
      <color theme="4" tint="-0.249977111117893"/>
      <name val="Calibri"/>
      <family val="2"/>
      <charset val="204"/>
    </font>
    <font>
      <b/>
      <sz val="11"/>
      <color rgb="FF1A317F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1A317F"/>
        <bgColor indexed="64"/>
      </patternFill>
    </fill>
    <fill>
      <patternFill patternType="solid">
        <fgColor rgb="FFDC20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3" borderId="1" xfId="0" applyFont="1" applyFill="1" applyBorder="1"/>
    <xf numFmtId="0" fontId="11" fillId="0" borderId="0" xfId="0" applyFont="1"/>
    <xf numFmtId="0" fontId="7" fillId="4" borderId="0" xfId="0" applyFont="1" applyFill="1"/>
    <xf numFmtId="0" fontId="12" fillId="0" borderId="2" xfId="0" applyFont="1" applyBorder="1" applyAlignment="1">
      <alignment vertical="center"/>
    </xf>
    <xf numFmtId="0" fontId="3" fillId="7" borderId="0" xfId="3" applyFill="1"/>
    <xf numFmtId="165" fontId="7" fillId="7" borderId="0" xfId="4" applyNumberFormat="1" applyFont="1" applyFill="1" applyAlignment="1">
      <alignment horizontal="right"/>
    </xf>
    <xf numFmtId="165" fontId="14" fillId="7" borderId="0" xfId="4" applyNumberFormat="1" applyFont="1" applyFill="1" applyAlignment="1">
      <alignment horizontal="right"/>
    </xf>
    <xf numFmtId="165" fontId="7" fillId="0" borderId="0" xfId="4" applyNumberFormat="1" applyFont="1" applyFill="1" applyAlignment="1">
      <alignment horizontal="right"/>
    </xf>
    <xf numFmtId="9" fontId="7" fillId="7" borderId="0" xfId="2" applyFont="1" applyFill="1"/>
    <xf numFmtId="165" fontId="7" fillId="7" borderId="0" xfId="4" applyNumberFormat="1" applyFont="1" applyFill="1" applyAlignment="1">
      <alignment horizontal="right" vertical="center"/>
    </xf>
    <xf numFmtId="166" fontId="7" fillId="7" borderId="0" xfId="5" applyNumberFormat="1" applyFont="1" applyFill="1" applyAlignment="1">
      <alignment vertical="center"/>
    </xf>
    <xf numFmtId="0" fontId="7" fillId="7" borderId="0" xfId="0" applyFont="1" applyFill="1"/>
    <xf numFmtId="0" fontId="9" fillId="7" borderId="0" xfId="3" applyFont="1" applyFill="1"/>
    <xf numFmtId="165" fontId="15" fillId="7" borderId="0" xfId="4" applyNumberFormat="1" applyFont="1" applyFill="1" applyAlignment="1">
      <alignment horizontal="right"/>
    </xf>
    <xf numFmtId="165" fontId="9" fillId="0" borderId="0" xfId="4" applyNumberFormat="1" applyFont="1" applyFill="1" applyAlignment="1">
      <alignment horizontal="right"/>
    </xf>
    <xf numFmtId="9" fontId="16" fillId="7" borderId="0" xfId="2" applyFont="1" applyFill="1"/>
    <xf numFmtId="165" fontId="9" fillId="7" borderId="0" xfId="4" applyNumberFormat="1" applyFont="1" applyFill="1" applyAlignment="1">
      <alignment horizontal="right" vertical="center"/>
    </xf>
    <xf numFmtId="166" fontId="9" fillId="7" borderId="0" xfId="5" applyNumberFormat="1" applyFont="1" applyFill="1" applyAlignment="1">
      <alignment vertical="center"/>
    </xf>
    <xf numFmtId="166" fontId="9" fillId="7" borderId="0" xfId="5" applyNumberFormat="1" applyFont="1" applyFill="1" applyAlignment="1">
      <alignment horizontal="right" vertical="center"/>
    </xf>
    <xf numFmtId="165" fontId="9" fillId="7" borderId="0" xfId="4" applyNumberFormat="1" applyFont="1" applyFill="1" applyAlignment="1">
      <alignment horizontal="right"/>
    </xf>
    <xf numFmtId="0" fontId="12" fillId="7" borderId="2" xfId="3" applyFont="1" applyFill="1" applyBorder="1"/>
    <xf numFmtId="165" fontId="12" fillId="7" borderId="3" xfId="4" applyNumberFormat="1" applyFont="1" applyFill="1" applyBorder="1" applyAlignment="1">
      <alignment horizontal="right"/>
    </xf>
    <xf numFmtId="165" fontId="10" fillId="7" borderId="3" xfId="4" applyNumberFormat="1" applyFont="1" applyFill="1" applyBorder="1" applyAlignment="1">
      <alignment horizontal="right"/>
    </xf>
    <xf numFmtId="165" fontId="12" fillId="7" borderId="0" xfId="4" applyNumberFormat="1" applyFont="1" applyFill="1" applyBorder="1" applyAlignment="1">
      <alignment horizontal="right" vertical="center"/>
    </xf>
    <xf numFmtId="166" fontId="12" fillId="7" borderId="0" xfId="5" applyNumberFormat="1" applyFont="1" applyFill="1" applyBorder="1" applyAlignment="1">
      <alignment vertical="center"/>
    </xf>
    <xf numFmtId="0" fontId="12" fillId="7" borderId="0" xfId="3" applyFont="1" applyFill="1"/>
    <xf numFmtId="165" fontId="14" fillId="0" borderId="0" xfId="4" applyNumberFormat="1" applyFont="1" applyFill="1" applyAlignment="1">
      <alignment horizontal="right"/>
    </xf>
    <xf numFmtId="167" fontId="16" fillId="7" borderId="0" xfId="1" applyNumberFormat="1" applyFont="1" applyFill="1"/>
    <xf numFmtId="165" fontId="12" fillId="7" borderId="4" xfId="4" applyNumberFormat="1" applyFont="1" applyFill="1" applyBorder="1" applyAlignment="1">
      <alignment horizontal="right" vertical="center"/>
    </xf>
    <xf numFmtId="168" fontId="12" fillId="7" borderId="4" xfId="5" applyNumberFormat="1" applyFont="1" applyFill="1" applyBorder="1" applyAlignment="1">
      <alignment horizontal="right" vertical="center"/>
    </xf>
    <xf numFmtId="165" fontId="12" fillId="7" borderId="2" xfId="4" applyNumberFormat="1" applyFont="1" applyFill="1" applyBorder="1" applyAlignment="1">
      <alignment horizontal="right" vertical="center"/>
    </xf>
    <xf numFmtId="168" fontId="12" fillId="7" borderId="2" xfId="5" applyNumberFormat="1" applyFont="1" applyFill="1" applyBorder="1" applyAlignment="1">
      <alignment vertical="center"/>
    </xf>
    <xf numFmtId="168" fontId="9" fillId="7" borderId="0" xfId="2" applyNumberFormat="1" applyFont="1" applyFill="1" applyAlignment="1">
      <alignment horizontal="right" vertical="center"/>
    </xf>
    <xf numFmtId="0" fontId="17" fillId="7" borderId="2" xfId="3" applyFont="1" applyFill="1" applyBorder="1"/>
    <xf numFmtId="9" fontId="18" fillId="7" borderId="0" xfId="2" applyFont="1" applyFill="1"/>
    <xf numFmtId="168" fontId="17" fillId="7" borderId="2" xfId="2" applyNumberFormat="1" applyFont="1" applyFill="1" applyBorder="1" applyAlignment="1">
      <alignment horizontal="right" vertical="center"/>
    </xf>
    <xf numFmtId="0" fontId="17" fillId="7" borderId="0" xfId="3" applyFont="1" applyFill="1"/>
    <xf numFmtId="169" fontId="17" fillId="0" borderId="0" xfId="4" applyNumberFormat="1" applyFont="1" applyFill="1" applyAlignment="1">
      <alignment horizontal="right"/>
    </xf>
    <xf numFmtId="9" fontId="17" fillId="7" borderId="0" xfId="2" applyFont="1" applyFill="1"/>
    <xf numFmtId="169" fontId="17" fillId="7" borderId="0" xfId="4" applyNumberFormat="1" applyFont="1" applyFill="1" applyAlignment="1">
      <alignment vertical="center"/>
    </xf>
    <xf numFmtId="166" fontId="17" fillId="7" borderId="0" xfId="5" applyNumberFormat="1" applyFont="1" applyFill="1" applyAlignment="1">
      <alignment vertical="center"/>
    </xf>
    <xf numFmtId="169" fontId="7" fillId="0" borderId="0" xfId="4" applyNumberFormat="1" applyFont="1" applyFill="1" applyAlignment="1">
      <alignment horizontal="right"/>
    </xf>
    <xf numFmtId="9" fontId="19" fillId="7" borderId="0" xfId="2" applyFont="1" applyFill="1" applyBorder="1"/>
    <xf numFmtId="169" fontId="7" fillId="7" borderId="0" xfId="4" applyNumberFormat="1" applyFont="1" applyFill="1" applyAlignment="1">
      <alignment vertical="center"/>
    </xf>
    <xf numFmtId="165" fontId="17" fillId="0" borderId="0" xfId="4" applyNumberFormat="1" applyFont="1" applyFill="1" applyBorder="1" applyAlignment="1">
      <alignment horizontal="right"/>
    </xf>
    <xf numFmtId="9" fontId="17" fillId="7" borderId="0" xfId="2" applyFont="1" applyFill="1" applyBorder="1"/>
    <xf numFmtId="165" fontId="17" fillId="7" borderId="0" xfId="4" applyNumberFormat="1" applyFont="1" applyFill="1" applyAlignment="1">
      <alignment vertical="center"/>
    </xf>
    <xf numFmtId="165" fontId="17" fillId="0" borderId="3" xfId="4" applyNumberFormat="1" applyFont="1" applyBorder="1" applyAlignment="1">
      <alignment horizontal="right"/>
    </xf>
    <xf numFmtId="9" fontId="18" fillId="7" borderId="0" xfId="2" applyFont="1" applyFill="1" applyBorder="1"/>
    <xf numFmtId="165" fontId="17" fillId="7" borderId="3" xfId="4" applyNumberFormat="1" applyFont="1" applyFill="1" applyBorder="1" applyAlignment="1">
      <alignment vertical="center"/>
    </xf>
    <xf numFmtId="166" fontId="17" fillId="7" borderId="3" xfId="5" applyNumberFormat="1" applyFont="1" applyFill="1" applyBorder="1" applyAlignment="1">
      <alignment vertical="center"/>
    </xf>
    <xf numFmtId="9" fontId="16" fillId="7" borderId="0" xfId="2" applyFont="1" applyFill="1" applyBorder="1"/>
    <xf numFmtId="170" fontId="9" fillId="7" borderId="0" xfId="4" applyNumberFormat="1" applyFont="1" applyFill="1" applyAlignment="1">
      <alignment horizontal="right"/>
    </xf>
    <xf numFmtId="170" fontId="7" fillId="0" borderId="0" xfId="4" applyNumberFormat="1" applyFont="1" applyFill="1" applyAlignment="1">
      <alignment horizontal="right"/>
    </xf>
    <xf numFmtId="170" fontId="7" fillId="7" borderId="0" xfId="4" applyNumberFormat="1" applyFont="1" applyFill="1" applyAlignment="1">
      <alignment horizontal="right"/>
    </xf>
    <xf numFmtId="0" fontId="9" fillId="7" borderId="2" xfId="3" applyFont="1" applyFill="1" applyBorder="1"/>
    <xf numFmtId="170" fontId="9" fillId="0" borderId="2" xfId="4" applyNumberFormat="1" applyFont="1" applyFill="1" applyBorder="1" applyAlignment="1">
      <alignment horizontal="right"/>
    </xf>
    <xf numFmtId="170" fontId="9" fillId="7" borderId="2" xfId="4" applyNumberFormat="1" applyFont="1" applyFill="1" applyBorder="1" applyAlignment="1">
      <alignment horizontal="right"/>
    </xf>
    <xf numFmtId="166" fontId="9" fillId="7" borderId="2" xfId="5" applyNumberFormat="1" applyFont="1" applyFill="1" applyBorder="1" applyAlignment="1">
      <alignment vertical="center"/>
    </xf>
    <xf numFmtId="171" fontId="7" fillId="7" borderId="0" xfId="4" applyNumberFormat="1" applyFont="1" applyFill="1" applyAlignment="1">
      <alignment vertical="center"/>
    </xf>
    <xf numFmtId="165" fontId="12" fillId="0" borderId="0" xfId="4" applyNumberFormat="1" applyFont="1" applyFill="1" applyBorder="1" applyAlignment="1">
      <alignment horizontal="right"/>
    </xf>
    <xf numFmtId="9" fontId="12" fillId="7" borderId="0" xfId="2" applyFont="1" applyFill="1" applyBorder="1"/>
    <xf numFmtId="165" fontId="12" fillId="7" borderId="0" xfId="4" applyNumberFormat="1" applyFont="1" applyFill="1" applyAlignment="1">
      <alignment vertical="center"/>
    </xf>
    <xf numFmtId="166" fontId="12" fillId="7" borderId="0" xfId="5" applyNumberFormat="1" applyFont="1" applyFill="1" applyAlignment="1">
      <alignment vertical="center"/>
    </xf>
    <xf numFmtId="165" fontId="17" fillId="0" borderId="0" xfId="4" applyNumberFormat="1" applyFont="1" applyFill="1" applyAlignment="1">
      <alignment horizontal="right"/>
    </xf>
    <xf numFmtId="9" fontId="7" fillId="7" borderId="0" xfId="2" applyFont="1" applyFill="1" applyBorder="1"/>
    <xf numFmtId="166" fontId="17" fillId="7" borderId="0" xfId="5" applyNumberFormat="1" applyFont="1" applyFill="1" applyAlignment="1">
      <alignment horizontal="right" vertical="center"/>
    </xf>
    <xf numFmtId="0" fontId="9" fillId="7" borderId="3" xfId="3" applyFont="1" applyFill="1" applyBorder="1"/>
    <xf numFmtId="0" fontId="9" fillId="0" borderId="0" xfId="3" applyFont="1"/>
    <xf numFmtId="170" fontId="9" fillId="0" borderId="0" xfId="4" applyNumberFormat="1" applyFont="1" applyFill="1" applyBorder="1" applyAlignment="1">
      <alignment horizontal="right"/>
    </xf>
    <xf numFmtId="170" fontId="9" fillId="0" borderId="0" xfId="4" applyNumberFormat="1" applyFont="1" applyBorder="1" applyAlignment="1">
      <alignment horizontal="right"/>
    </xf>
    <xf numFmtId="9" fontId="16" fillId="0" borderId="0" xfId="2" applyFont="1" applyFill="1" applyBorder="1"/>
    <xf numFmtId="166" fontId="9" fillId="0" borderId="0" xfId="5" applyNumberFormat="1" applyFont="1" applyFill="1" applyBorder="1" applyAlignment="1">
      <alignment vertical="center"/>
    </xf>
    <xf numFmtId="171" fontId="7" fillId="0" borderId="0" xfId="4" applyNumberFormat="1" applyFont="1" applyBorder="1"/>
    <xf numFmtId="3" fontId="19" fillId="0" borderId="0" xfId="4" applyNumberFormat="1" applyFont="1" applyFill="1" applyBorder="1" applyAlignment="1">
      <alignment horizontal="right"/>
    </xf>
    <xf numFmtId="3" fontId="19" fillId="0" borderId="0" xfId="4" applyNumberFormat="1" applyFont="1" applyBorder="1" applyAlignment="1">
      <alignment horizontal="right"/>
    </xf>
    <xf numFmtId="164" fontId="19" fillId="0" borderId="0" xfId="4" applyFont="1" applyBorder="1" applyAlignment="1">
      <alignment horizontal="center"/>
    </xf>
    <xf numFmtId="9" fontId="7" fillId="0" borderId="0" xfId="2" applyFont="1"/>
    <xf numFmtId="172" fontId="7" fillId="0" borderId="0" xfId="0" applyNumberFormat="1" applyFont="1" applyAlignment="1">
      <alignment vertical="center"/>
    </xf>
    <xf numFmtId="9" fontId="7" fillId="0" borderId="0" xfId="2" applyFont="1" applyBorder="1" applyAlignment="1">
      <alignment vertical="center"/>
    </xf>
    <xf numFmtId="3" fontId="7" fillId="0" borderId="0" xfId="0" applyNumberFormat="1" applyFont="1"/>
    <xf numFmtId="9" fontId="7" fillId="0" borderId="0" xfId="2" applyFont="1" applyBorder="1"/>
    <xf numFmtId="171" fontId="7" fillId="0" borderId="0" xfId="4" applyNumberFormat="1" applyFont="1" applyFill="1" applyBorder="1"/>
    <xf numFmtId="171" fontId="7" fillId="0" borderId="0" xfId="4" applyNumberFormat="1" applyFont="1" applyFill="1" applyBorder="1" applyAlignment="1">
      <alignment horizontal="left"/>
    </xf>
    <xf numFmtId="171" fontId="7" fillId="0" borderId="0" xfId="4" applyNumberFormat="1" applyFont="1"/>
    <xf numFmtId="165" fontId="7" fillId="0" borderId="0" xfId="0" applyNumberFormat="1" applyFont="1"/>
    <xf numFmtId="0" fontId="12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13" fillId="8" borderId="0" xfId="3" applyFont="1" applyFill="1"/>
    <xf numFmtId="166" fontId="13" fillId="8" borderId="0" xfId="2" applyNumberFormat="1" applyFont="1" applyFill="1" applyBorder="1" applyAlignment="1">
      <alignment horizontal="right"/>
    </xf>
    <xf numFmtId="170" fontId="21" fillId="0" borderId="0" xfId="4" applyNumberFormat="1" applyFont="1" applyFill="1" applyAlignment="1">
      <alignment horizontal="right"/>
    </xf>
    <xf numFmtId="170" fontId="21" fillId="0" borderId="2" xfId="4" applyNumberFormat="1" applyFont="1" applyBorder="1" applyAlignment="1">
      <alignment horizontal="right"/>
    </xf>
    <xf numFmtId="0" fontId="10" fillId="3" borderId="1" xfId="0" applyFont="1" applyFill="1" applyBorder="1" applyAlignment="1">
      <alignment horizontal="right" vertical="center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65" fontId="22" fillId="7" borderId="0" xfId="4" applyNumberFormat="1" applyFont="1" applyFill="1" applyAlignment="1">
      <alignment horizontal="right"/>
    </xf>
    <xf numFmtId="173" fontId="20" fillId="0" borderId="3" xfId="2" applyNumberFormat="1" applyFont="1" applyBorder="1" applyAlignment="1">
      <alignment horizontal="right"/>
    </xf>
  </cellXfs>
  <cellStyles count="6">
    <cellStyle name="Comma" xfId="1" builtinId="3"/>
    <cellStyle name="Comma 2" xfId="4" xr:uid="{9E850101-BE00-480C-89EB-1C854127C2A7}"/>
    <cellStyle name="Normal" xfId="0" builtinId="0"/>
    <cellStyle name="Normal 2" xfId="3" xr:uid="{8F01AC8E-A0C6-4C87-8764-32D8DB670281}"/>
    <cellStyle name="Percent" xfId="2" builtinId="5"/>
    <cellStyle name="Percent 2" xfId="5" xr:uid="{A40F6BC5-70DE-4A90-9021-44525D85A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3FFC-6D01-4A15-B212-C15C3535954E}">
  <sheetPr>
    <tabColor rgb="FF00B050"/>
  </sheetPr>
  <dimension ref="A2:L34"/>
  <sheetViews>
    <sheetView showGridLines="0" tabSelected="1" zoomScale="80" zoomScaleNormal="80" workbookViewId="0">
      <selection activeCell="K8" sqref="K8"/>
    </sheetView>
  </sheetViews>
  <sheetFormatPr defaultColWidth="8.6640625" defaultRowHeight="14.4" x14ac:dyDescent="0.3"/>
  <cols>
    <col min="1" max="1" width="1.88671875" style="3" customWidth="1"/>
    <col min="2" max="2" width="77.77734375" style="3" bestFit="1" customWidth="1"/>
    <col min="3" max="3" width="9.6640625" style="3" bestFit="1" customWidth="1"/>
    <col min="4" max="7" width="8.21875" style="3" bestFit="1" customWidth="1"/>
    <col min="8" max="8" width="7.77734375" style="3" customWidth="1"/>
    <col min="9" max="9" width="11.21875" style="3" customWidth="1"/>
    <col min="10" max="10" width="13.77734375" style="3" customWidth="1"/>
    <col min="11" max="11" width="13.88671875" style="3" bestFit="1" customWidth="1"/>
    <col min="12" max="12" width="8.33203125" style="3" bestFit="1" customWidth="1"/>
    <col min="13" max="16384" width="8.6640625" style="3"/>
  </cols>
  <sheetData>
    <row r="2" spans="2:12" ht="21" x14ac:dyDescent="0.4">
      <c r="B2" s="2" t="s">
        <v>25</v>
      </c>
    </row>
    <row r="3" spans="2:12" x14ac:dyDescent="0.3">
      <c r="B3" s="4"/>
    </row>
    <row r="4" spans="2:12" ht="15" thickBot="1" x14ac:dyDescent="0.35">
      <c r="B4" s="5" t="s">
        <v>0</v>
      </c>
      <c r="C4" s="6"/>
      <c r="D4" s="6"/>
      <c r="E4" s="6"/>
      <c r="F4" s="6"/>
      <c r="G4" s="6"/>
      <c r="H4" s="6"/>
      <c r="I4" s="7"/>
      <c r="J4" s="100" t="s">
        <v>28</v>
      </c>
      <c r="K4" s="100"/>
      <c r="L4" s="100"/>
    </row>
    <row r="5" spans="2:12" x14ac:dyDescent="0.3">
      <c r="B5" s="8"/>
    </row>
    <row r="6" spans="2:12" x14ac:dyDescent="0.3">
      <c r="B6" s="9"/>
      <c r="C6" s="103" t="s">
        <v>1</v>
      </c>
      <c r="D6" s="103"/>
      <c r="E6" s="103"/>
      <c r="F6" s="103"/>
      <c r="G6" s="103"/>
      <c r="I6" s="101" t="s">
        <v>2</v>
      </c>
      <c r="J6" s="101"/>
      <c r="K6" s="102" t="s">
        <v>3</v>
      </c>
      <c r="L6" s="102"/>
    </row>
    <row r="7" spans="2:12" ht="57.6" x14ac:dyDescent="0.3">
      <c r="B7" s="10" t="s">
        <v>4</v>
      </c>
      <c r="C7" s="95" t="s">
        <v>5</v>
      </c>
      <c r="D7" s="93">
        <v>2023</v>
      </c>
      <c r="E7" s="93">
        <v>2024</v>
      </c>
      <c r="F7" s="94">
        <v>2025</v>
      </c>
      <c r="G7" s="95" t="str">
        <f>J4</f>
        <v>TTM Q2 2026</v>
      </c>
      <c r="I7" s="1" t="s">
        <v>29</v>
      </c>
      <c r="J7" s="1" t="s">
        <v>6</v>
      </c>
      <c r="K7" s="1" t="s">
        <v>30</v>
      </c>
      <c r="L7" s="1" t="s">
        <v>6</v>
      </c>
    </row>
    <row r="8" spans="2:12" s="18" customFormat="1" x14ac:dyDescent="0.3">
      <c r="B8" s="11" t="s">
        <v>26</v>
      </c>
      <c r="C8" s="12">
        <v>103457.35570064883</v>
      </c>
      <c r="D8" s="13">
        <v>202541.12064954522</v>
      </c>
      <c r="E8" s="12">
        <v>198948.27260037937</v>
      </c>
      <c r="F8" s="14">
        <v>206742.91732921574</v>
      </c>
      <c r="G8" s="14">
        <v>202976.12928015215</v>
      </c>
      <c r="H8" s="15"/>
      <c r="I8" s="16">
        <f t="shared" ref="I8:I27" si="0">G8-C8</f>
        <v>99518.773579503322</v>
      </c>
      <c r="J8" s="17">
        <f>I8/C8</f>
        <v>0.96193038093355399</v>
      </c>
      <c r="K8" s="16">
        <f>G8-F8</f>
        <v>-3766.7880490635871</v>
      </c>
      <c r="L8" s="17">
        <f>K8/F8</f>
        <v>-1.8219671550176418E-2</v>
      </c>
    </row>
    <row r="9" spans="2:12" s="18" customFormat="1" ht="16.8" customHeight="1" x14ac:dyDescent="0.3">
      <c r="B9" s="19" t="s">
        <v>7</v>
      </c>
      <c r="C9" s="20">
        <v>7519.5696967527856</v>
      </c>
      <c r="D9" s="20">
        <v>5332.2630289953759</v>
      </c>
      <c r="E9" s="20">
        <v>685.13112080290807</v>
      </c>
      <c r="F9" s="21">
        <v>2580.4901243973104</v>
      </c>
      <c r="G9" s="21">
        <v>2774.0150432297492</v>
      </c>
      <c r="H9" s="22"/>
      <c r="I9" s="23">
        <f t="shared" si="0"/>
        <v>-4745.5546535230369</v>
      </c>
      <c r="J9" s="24">
        <f>I9/C9</f>
        <v>-0.63109391160671524</v>
      </c>
      <c r="K9" s="23">
        <f>G9-F9</f>
        <v>193.52491883243874</v>
      </c>
      <c r="L9" s="24">
        <f>K9/F9</f>
        <v>7.4995411531612696E-2</v>
      </c>
    </row>
    <row r="10" spans="2:12" s="18" customFormat="1" ht="13.8" customHeight="1" x14ac:dyDescent="0.3">
      <c r="B10" s="19" t="s">
        <v>23</v>
      </c>
      <c r="C10" s="20">
        <v>0</v>
      </c>
      <c r="D10" s="20">
        <v>2950.4206624994345</v>
      </c>
      <c r="E10" s="20">
        <v>0</v>
      </c>
      <c r="F10" s="21">
        <v>0</v>
      </c>
      <c r="G10" s="21">
        <v>0</v>
      </c>
      <c r="H10" s="22"/>
      <c r="I10" s="23">
        <f t="shared" si="0"/>
        <v>0</v>
      </c>
      <c r="J10" s="25">
        <f>IFERROR(I10/C10,0)</f>
        <v>0</v>
      </c>
      <c r="K10" s="23">
        <f t="shared" ref="K10:K27" si="1">G10-F10</f>
        <v>0</v>
      </c>
      <c r="L10" s="25">
        <f>IFERROR(K10/F10,0)</f>
        <v>0</v>
      </c>
    </row>
    <row r="11" spans="2:12" s="18" customFormat="1" x14ac:dyDescent="0.3">
      <c r="B11" s="19" t="s">
        <v>24</v>
      </c>
      <c r="C11" s="21">
        <f t="shared" ref="C11" si="2">C9-C10</f>
        <v>7519.5696967527856</v>
      </c>
      <c r="D11" s="21">
        <v>2381.8423664959414</v>
      </c>
      <c r="E11" s="21">
        <v>685.13112080290807</v>
      </c>
      <c r="F11" s="21">
        <v>2580.4901243973104</v>
      </c>
      <c r="G11" s="21">
        <v>2774.0150432297492</v>
      </c>
      <c r="H11" s="22"/>
      <c r="I11" s="26">
        <f t="shared" si="0"/>
        <v>-4745.5546535230369</v>
      </c>
      <c r="J11" s="24">
        <f>I11/C11</f>
        <v>-0.63109391160671524</v>
      </c>
      <c r="K11" s="26">
        <f t="shared" si="1"/>
        <v>193.52491883243874</v>
      </c>
      <c r="L11" s="24">
        <f t="shared" ref="L11:L27" si="3">K11/F11</f>
        <v>7.4995411531612696E-2</v>
      </c>
    </row>
    <row r="12" spans="2:12" s="18" customFormat="1" x14ac:dyDescent="0.3">
      <c r="B12" s="27" t="s">
        <v>8</v>
      </c>
      <c r="C12" s="28">
        <v>15441.014812125799</v>
      </c>
      <c r="D12" s="29">
        <v>20522.744819335028</v>
      </c>
      <c r="E12" s="28">
        <v>18156.997285040088</v>
      </c>
      <c r="F12" s="28">
        <v>19227.642484264987</v>
      </c>
      <c r="G12" s="28">
        <v>18420.593728493805</v>
      </c>
      <c r="H12" s="15"/>
      <c r="I12" s="30">
        <f t="shared" si="0"/>
        <v>2979.5789163680056</v>
      </c>
      <c r="J12" s="31">
        <f>I12/C12</f>
        <v>0.19296522622516676</v>
      </c>
      <c r="K12" s="30">
        <f t="shared" si="1"/>
        <v>-807.04875577118219</v>
      </c>
      <c r="L12" s="31">
        <f t="shared" si="3"/>
        <v>-4.1973359783012067E-2</v>
      </c>
    </row>
    <row r="13" spans="2:12" s="18" customFormat="1" x14ac:dyDescent="0.3">
      <c r="B13" s="32" t="s">
        <v>27</v>
      </c>
      <c r="C13" s="12">
        <v>0</v>
      </c>
      <c r="D13" s="33">
        <v>195.82479049815169</v>
      </c>
      <c r="E13" s="14">
        <v>3066.7287034149185</v>
      </c>
      <c r="F13" s="14">
        <v>687.17628832771766</v>
      </c>
      <c r="G13" s="14">
        <v>325</v>
      </c>
      <c r="H13" s="34"/>
      <c r="I13" s="35">
        <f t="shared" si="0"/>
        <v>325</v>
      </c>
      <c r="J13" s="36">
        <f>IFERROR(I13/C13,1)</f>
        <v>1</v>
      </c>
      <c r="K13" s="35">
        <f t="shared" si="1"/>
        <v>-362.17628832771766</v>
      </c>
      <c r="L13" s="36">
        <f t="shared" si="3"/>
        <v>-0.52705003720238097</v>
      </c>
    </row>
    <row r="14" spans="2:12" s="18" customFormat="1" x14ac:dyDescent="0.3">
      <c r="B14" s="32" t="s">
        <v>9</v>
      </c>
      <c r="C14" s="104">
        <f t="shared" ref="C14:G14" si="4">C12+C13</f>
        <v>15441.014812125799</v>
      </c>
      <c r="D14" s="104">
        <f t="shared" si="4"/>
        <v>20718.569609833179</v>
      </c>
      <c r="E14" s="104">
        <f t="shared" si="4"/>
        <v>21223.725988455008</v>
      </c>
      <c r="F14" s="104">
        <f t="shared" si="4"/>
        <v>19914.818772592705</v>
      </c>
      <c r="G14" s="104">
        <f t="shared" si="4"/>
        <v>18745.593728493805</v>
      </c>
      <c r="H14" s="15"/>
      <c r="I14" s="37">
        <f t="shared" si="0"/>
        <v>3304.5789163680056</v>
      </c>
      <c r="J14" s="38">
        <f t="shared" ref="J14:J25" si="5">I14/C14</f>
        <v>0.21401306562914027</v>
      </c>
      <c r="K14" s="37">
        <f t="shared" si="1"/>
        <v>-1169.225044098901</v>
      </c>
      <c r="L14" s="38">
        <f t="shared" si="3"/>
        <v>-5.8711307265724107E-2</v>
      </c>
    </row>
    <row r="15" spans="2:12" s="18" customFormat="1" ht="15" customHeight="1" x14ac:dyDescent="0.3">
      <c r="B15" s="96" t="s">
        <v>22</v>
      </c>
      <c r="C15" s="97">
        <f t="shared" ref="C15:G15" si="6">C11/C8</f>
        <v>7.268279423756456E-2</v>
      </c>
      <c r="D15" s="97">
        <f t="shared" si="6"/>
        <v>1.1759796523577146E-2</v>
      </c>
      <c r="E15" s="97">
        <f t="shared" si="6"/>
        <v>3.4437651146592644E-3</v>
      </c>
      <c r="F15" s="97">
        <f t="shared" si="6"/>
        <v>1.2481637377149704E-2</v>
      </c>
      <c r="G15" s="97">
        <f>G11/G8</f>
        <v>1.3666705799680474E-2</v>
      </c>
      <c r="H15" s="22"/>
      <c r="I15" s="39">
        <f t="shared" si="0"/>
        <v>-5.9016088437884084E-2</v>
      </c>
      <c r="J15" s="39">
        <f t="shared" si="5"/>
        <v>-0.81196779866482993</v>
      </c>
      <c r="K15" s="39">
        <f t="shared" si="1"/>
        <v>1.18506842253077E-3</v>
      </c>
      <c r="L15" s="39">
        <f t="shared" si="3"/>
        <v>9.4944948865466172E-2</v>
      </c>
    </row>
    <row r="16" spans="2:12" s="18" customFormat="1" x14ac:dyDescent="0.3">
      <c r="B16" s="40" t="s">
        <v>10</v>
      </c>
      <c r="C16" s="105">
        <f t="shared" ref="C16:G16" si="7">C14/C8</f>
        <v>0.14925004324297611</v>
      </c>
      <c r="D16" s="105">
        <f t="shared" si="7"/>
        <v>0.10229315184684054</v>
      </c>
      <c r="E16" s="105">
        <f t="shared" si="7"/>
        <v>0.10667961933545603</v>
      </c>
      <c r="F16" s="105">
        <f t="shared" si="7"/>
        <v>9.6326486197737607E-2</v>
      </c>
      <c r="G16" s="105">
        <f>G14/G8</f>
        <v>9.2353686095869539E-2</v>
      </c>
      <c r="H16" s="41"/>
      <c r="I16" s="42">
        <f t="shared" si="0"/>
        <v>-5.6896357147106572E-2</v>
      </c>
      <c r="J16" s="42">
        <f t="shared" si="5"/>
        <v>-0.38121501281229397</v>
      </c>
      <c r="K16" s="42">
        <f t="shared" si="1"/>
        <v>-3.9728001018680681E-3</v>
      </c>
      <c r="L16" s="42">
        <f t="shared" si="3"/>
        <v>-4.1243070921457278E-2</v>
      </c>
    </row>
    <row r="17" spans="1:12" s="18" customFormat="1" x14ac:dyDescent="0.3">
      <c r="B17" s="43" t="s">
        <v>11</v>
      </c>
      <c r="C17" s="44">
        <v>2.5041468785731129</v>
      </c>
      <c r="D17" s="44">
        <v>2.2065938979116804</v>
      </c>
      <c r="E17" s="44">
        <v>1.5767241262410789</v>
      </c>
      <c r="F17" s="44">
        <v>1.1722528317084686</v>
      </c>
      <c r="G17" s="44">
        <v>1.0762499999999997</v>
      </c>
      <c r="H17" s="45"/>
      <c r="I17" s="46">
        <f t="shared" si="0"/>
        <v>-1.4278968785731132</v>
      </c>
      <c r="J17" s="47">
        <f t="shared" si="5"/>
        <v>-0.57021290994989182</v>
      </c>
      <c r="K17" s="46">
        <f t="shared" si="1"/>
        <v>-9.6002831708468905E-2</v>
      </c>
      <c r="L17" s="47">
        <f t="shared" si="3"/>
        <v>-8.1896011774654567E-2</v>
      </c>
    </row>
    <row r="18" spans="1:12" s="18" customFormat="1" x14ac:dyDescent="0.3">
      <c r="B18" s="11" t="s">
        <v>12</v>
      </c>
      <c r="C18" s="48">
        <v>0.20570030056538227</v>
      </c>
      <c r="D18" s="48">
        <v>0.13688244480409079</v>
      </c>
      <c r="E18" s="48">
        <v>1.758775820312946E-2</v>
      </c>
      <c r="F18" s="48">
        <v>6.6242847500893612E-2</v>
      </c>
      <c r="G18" s="48">
        <v>7.1232700183081657E-2</v>
      </c>
      <c r="H18" s="49"/>
      <c r="I18" s="50">
        <f t="shared" si="0"/>
        <v>-0.1344676003823006</v>
      </c>
      <c r="J18" s="17">
        <f t="shared" si="5"/>
        <v>-0.65370638746130461</v>
      </c>
      <c r="K18" s="50">
        <f t="shared" si="1"/>
        <v>4.9898526821880451E-3</v>
      </c>
      <c r="L18" s="17">
        <f t="shared" si="3"/>
        <v>7.5326663488020085E-2</v>
      </c>
    </row>
    <row r="19" spans="1:12" s="18" customFormat="1" x14ac:dyDescent="0.3">
      <c r="B19" s="43" t="s">
        <v>13</v>
      </c>
      <c r="C19" s="51">
        <v>91541.465581627897</v>
      </c>
      <c r="D19" s="51">
        <v>85957.984449219992</v>
      </c>
      <c r="E19" s="51">
        <v>61421.288337721227</v>
      </c>
      <c r="F19" s="51">
        <v>45665.109059203394</v>
      </c>
      <c r="G19" s="51">
        <v>41912.40374999999</v>
      </c>
      <c r="H19" s="52"/>
      <c r="I19" s="53">
        <f t="shared" si="0"/>
        <v>-49629.061831627907</v>
      </c>
      <c r="J19" s="47">
        <f t="shared" si="5"/>
        <v>-0.5421484298541569</v>
      </c>
      <c r="K19" s="53">
        <f t="shared" si="1"/>
        <v>-3752.7053092034039</v>
      </c>
      <c r="L19" s="47">
        <f t="shared" si="3"/>
        <v>-8.2178831640107072E-2</v>
      </c>
    </row>
    <row r="20" spans="1:12" s="18" customFormat="1" x14ac:dyDescent="0.3">
      <c r="B20" s="40" t="s">
        <v>14</v>
      </c>
      <c r="C20" s="54">
        <v>120217.27073851782</v>
      </c>
      <c r="D20" s="54">
        <v>194379.9843162841</v>
      </c>
      <c r="E20" s="54">
        <v>162023.07888188915</v>
      </c>
      <c r="F20" s="54">
        <v>134127.785176248</v>
      </c>
      <c r="G20" s="54">
        <v>135901.40375</v>
      </c>
      <c r="H20" s="55"/>
      <c r="I20" s="56">
        <f t="shared" si="0"/>
        <v>15684.133011482176</v>
      </c>
      <c r="J20" s="57">
        <f t="shared" si="5"/>
        <v>0.13046489007054918</v>
      </c>
      <c r="K20" s="56">
        <f t="shared" si="1"/>
        <v>1773.6185737519991</v>
      </c>
      <c r="L20" s="57">
        <f t="shared" si="3"/>
        <v>1.3223349445615687E-2</v>
      </c>
    </row>
    <row r="21" spans="1:12" s="18" customFormat="1" x14ac:dyDescent="0.3">
      <c r="B21" s="19" t="s">
        <v>15</v>
      </c>
      <c r="C21" s="98">
        <f t="shared" ref="C21:G21" si="8">C20/C14</f>
        <v>7.7855809479640827</v>
      </c>
      <c r="D21" s="98">
        <f t="shared" si="8"/>
        <v>9.3819210484506605</v>
      </c>
      <c r="E21" s="98">
        <f t="shared" si="8"/>
        <v>7.6340544054340054</v>
      </c>
      <c r="F21" s="98">
        <f t="shared" si="8"/>
        <v>6.7350743538192859</v>
      </c>
      <c r="G21" s="98">
        <f t="shared" si="8"/>
        <v>7.2497785729467843</v>
      </c>
      <c r="H21" s="58"/>
      <c r="I21" s="59">
        <f t="shared" si="0"/>
        <v>-0.53580237501729844</v>
      </c>
      <c r="J21" s="24">
        <f t="shared" si="5"/>
        <v>-6.8819832276923398E-2</v>
      </c>
      <c r="K21" s="59">
        <f t="shared" si="1"/>
        <v>0.51470421912749842</v>
      </c>
      <c r="L21" s="24">
        <f t="shared" si="3"/>
        <v>7.6421460564221236E-2</v>
      </c>
    </row>
    <row r="22" spans="1:12" s="18" customFormat="1" x14ac:dyDescent="0.3">
      <c r="B22" s="11" t="s">
        <v>16</v>
      </c>
      <c r="C22" s="60">
        <v>12.17376382868806</v>
      </c>
      <c r="D22" s="60">
        <v>16.120357150763979</v>
      </c>
      <c r="E22" s="60">
        <v>89.648954007141526</v>
      </c>
      <c r="F22" s="60">
        <v>17.696292897020392</v>
      </c>
      <c r="G22" s="60">
        <v>15.108931673709286</v>
      </c>
      <c r="I22" s="61">
        <f t="shared" si="0"/>
        <v>2.9351678450212262</v>
      </c>
      <c r="J22" s="17">
        <f t="shared" si="5"/>
        <v>0.24110602820340263</v>
      </c>
      <c r="K22" s="61">
        <f t="shared" si="1"/>
        <v>-2.5873612233111061</v>
      </c>
      <c r="L22" s="17">
        <f t="shared" si="3"/>
        <v>-0.14620922237033906</v>
      </c>
    </row>
    <row r="23" spans="1:12" s="66" customFormat="1" x14ac:dyDescent="0.3">
      <c r="A23" s="18"/>
      <c r="B23" s="62" t="s">
        <v>17</v>
      </c>
      <c r="C23" s="63">
        <v>1.4181237742949782</v>
      </c>
      <c r="D23" s="63">
        <v>0.7629955601786228</v>
      </c>
      <c r="E23" s="63">
        <v>0.54077597929966414</v>
      </c>
      <c r="F23" s="63">
        <v>0.39774299822427867</v>
      </c>
      <c r="G23" s="63">
        <v>0.38896739533934083</v>
      </c>
      <c r="H23" s="58"/>
      <c r="I23" s="64">
        <f t="shared" si="0"/>
        <v>-1.0291563789556373</v>
      </c>
      <c r="J23" s="65">
        <f t="shared" si="5"/>
        <v>-0.72571689270725581</v>
      </c>
      <c r="K23" s="64">
        <f t="shared" si="1"/>
        <v>-8.7756028849378387E-3</v>
      </c>
      <c r="L23" s="65">
        <f t="shared" si="3"/>
        <v>-2.2063500612497185E-2</v>
      </c>
    </row>
    <row r="24" spans="1:12" s="18" customFormat="1" x14ac:dyDescent="0.3">
      <c r="B24" s="32" t="s">
        <v>18</v>
      </c>
      <c r="C24" s="67">
        <v>28815.387840456482</v>
      </c>
      <c r="D24" s="67">
        <v>101089.05170694795</v>
      </c>
      <c r="E24" s="67">
        <v>92701.308395923974</v>
      </c>
      <c r="F24" s="67">
        <v>79746.706002055405</v>
      </c>
      <c r="G24" s="67">
        <v>86811</v>
      </c>
      <c r="H24" s="68"/>
      <c r="I24" s="69">
        <f t="shared" si="0"/>
        <v>57995.612159543518</v>
      </c>
      <c r="J24" s="70">
        <f t="shared" si="5"/>
        <v>2.012661168423294</v>
      </c>
      <c r="K24" s="69">
        <f t="shared" si="1"/>
        <v>7064.2939979445946</v>
      </c>
      <c r="L24" s="70">
        <f t="shared" si="3"/>
        <v>8.8584147886465903E-2</v>
      </c>
    </row>
    <row r="25" spans="1:12" s="18" customFormat="1" x14ac:dyDescent="0.3">
      <c r="A25" s="66"/>
      <c r="B25" s="43" t="s">
        <v>19</v>
      </c>
      <c r="C25" s="71">
        <v>5353.4499010650206</v>
      </c>
      <c r="D25" s="71">
        <v>12059.826702729788</v>
      </c>
      <c r="E25" s="71">
        <v>13413.105213643314</v>
      </c>
      <c r="F25" s="71">
        <v>9946.0127209420043</v>
      </c>
      <c r="G25" s="71">
        <v>8094.3287351150157</v>
      </c>
      <c r="H25" s="55"/>
      <c r="I25" s="53">
        <f t="shared" si="0"/>
        <v>2740.878834049995</v>
      </c>
      <c r="J25" s="47">
        <f t="shared" si="5"/>
        <v>0.51198365254239553</v>
      </c>
      <c r="K25" s="53">
        <f t="shared" si="1"/>
        <v>-1851.6839858269886</v>
      </c>
      <c r="L25" s="47">
        <f t="shared" si="3"/>
        <v>-0.18617349864515481</v>
      </c>
    </row>
    <row r="26" spans="1:12" s="18" customFormat="1" x14ac:dyDescent="0.3">
      <c r="B26" s="43" t="s">
        <v>20</v>
      </c>
      <c r="C26" s="71">
        <v>0</v>
      </c>
      <c r="D26" s="71">
        <v>0</v>
      </c>
      <c r="E26" s="71">
        <v>0</v>
      </c>
      <c r="F26" s="71">
        <v>0</v>
      </c>
      <c r="G26" s="71">
        <v>0</v>
      </c>
      <c r="H26" s="72"/>
      <c r="I26" s="53">
        <f t="shared" si="0"/>
        <v>0</v>
      </c>
      <c r="J26" s="73">
        <f>IFERROR(I26/C26,0)</f>
        <v>0</v>
      </c>
      <c r="K26" s="53">
        <f t="shared" si="1"/>
        <v>0</v>
      </c>
      <c r="L26" s="73">
        <f>IFERROR(K26/F26,0)</f>
        <v>0</v>
      </c>
    </row>
    <row r="27" spans="1:12" s="18" customFormat="1" x14ac:dyDescent="0.3">
      <c r="B27" s="74" t="s">
        <v>21</v>
      </c>
      <c r="C27" s="99">
        <f t="shared" ref="C27:G27" si="9">C24/C14</f>
        <v>1.8661589403973509</v>
      </c>
      <c r="D27" s="99">
        <f t="shared" si="9"/>
        <v>4.8791520655446394</v>
      </c>
      <c r="E27" s="99">
        <f t="shared" si="9"/>
        <v>4.3678149843411269</v>
      </c>
      <c r="F27" s="99">
        <f t="shared" si="9"/>
        <v>4.0043902439024404</v>
      </c>
      <c r="G27" s="99">
        <f t="shared" si="9"/>
        <v>4.6310082922604341</v>
      </c>
      <c r="H27" s="58"/>
      <c r="I27" s="64">
        <f t="shared" si="0"/>
        <v>2.7648493518630834</v>
      </c>
      <c r="J27" s="65">
        <f>I27/C27</f>
        <v>1.4815722776937637</v>
      </c>
      <c r="K27" s="64">
        <f t="shared" si="1"/>
        <v>0.62661804835799373</v>
      </c>
      <c r="L27" s="65">
        <f t="shared" si="3"/>
        <v>0.15648276271578593</v>
      </c>
    </row>
    <row r="28" spans="1:12" x14ac:dyDescent="0.3">
      <c r="B28" s="75"/>
      <c r="C28" s="76"/>
      <c r="D28" s="77"/>
      <c r="E28" s="76"/>
      <c r="F28" s="76"/>
      <c r="G28" s="76"/>
      <c r="H28" s="78"/>
      <c r="I28" s="77"/>
      <c r="J28" s="79"/>
      <c r="K28" s="77"/>
      <c r="L28" s="79"/>
    </row>
    <row r="29" spans="1:12" x14ac:dyDescent="0.3">
      <c r="B29" s="80"/>
      <c r="C29" s="81"/>
      <c r="D29" s="82"/>
      <c r="E29" s="83"/>
      <c r="F29" s="83"/>
      <c r="G29" s="83"/>
      <c r="H29" s="84"/>
      <c r="I29" s="85"/>
      <c r="J29" s="86"/>
      <c r="K29" s="87"/>
      <c r="L29" s="88"/>
    </row>
    <row r="30" spans="1:12" s="91" customFormat="1" x14ac:dyDescent="0.3">
      <c r="A30" s="80"/>
      <c r="B30" s="80"/>
      <c r="C30" s="89"/>
      <c r="D30" s="89"/>
      <c r="E30" s="90"/>
      <c r="F30" s="90"/>
      <c r="G30" s="90"/>
      <c r="H30" s="80"/>
    </row>
    <row r="31" spans="1:12" x14ac:dyDescent="0.3">
      <c r="C31" s="92"/>
      <c r="D31" s="92"/>
      <c r="E31" s="92"/>
      <c r="F31" s="92"/>
      <c r="G31" s="92"/>
      <c r="I31" s="92"/>
      <c r="J31" s="92"/>
      <c r="K31" s="92"/>
      <c r="L31" s="92"/>
    </row>
    <row r="32" spans="1:12" x14ac:dyDescent="0.3">
      <c r="C32" s="92"/>
      <c r="D32" s="92"/>
      <c r="E32" s="92"/>
      <c r="F32" s="92"/>
      <c r="G32" s="92"/>
      <c r="I32" s="92"/>
      <c r="J32" s="92"/>
      <c r="K32" s="92"/>
      <c r="L32" s="92"/>
    </row>
    <row r="33" spans="3:12" x14ac:dyDescent="0.3">
      <c r="C33" s="92"/>
      <c r="D33" s="92"/>
      <c r="E33" s="92"/>
      <c r="F33" s="92"/>
      <c r="G33" s="92"/>
      <c r="I33" s="92"/>
      <c r="J33" s="92"/>
      <c r="K33" s="92"/>
      <c r="L33" s="92"/>
    </row>
    <row r="34" spans="3:12" x14ac:dyDescent="0.3">
      <c r="C34" s="92"/>
      <c r="D34" s="92"/>
      <c r="E34" s="92"/>
      <c r="F34" s="92"/>
      <c r="G34" s="92"/>
      <c r="I34" s="92"/>
      <c r="J34" s="92"/>
      <c r="K34" s="92"/>
      <c r="L34" s="92"/>
    </row>
  </sheetData>
  <mergeCells count="4">
    <mergeCell ref="J4:L4"/>
    <mergeCell ref="I6:J6"/>
    <mergeCell ref="K6:L6"/>
    <mergeCell ref="C6:G6"/>
  </mergeCells>
  <pageMargins left="0.7" right="0.7" top="0.75" bottom="0.75" header="0.3" footer="0.3"/>
  <pageSetup orientation="portrait" r:id="rId1"/>
  <ignoredErrors>
    <ignoredError sqref="J10:L12 J14:L27 K13:L1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FA06D5EBD3C4986851F81563F72C6" ma:contentTypeVersion="" ma:contentTypeDescription="Create a new document." ma:contentTypeScope="" ma:versionID="a5d5dc2fcc489dcfb5b76aa16dff6158">
  <xsd:schema xmlns:xsd="http://www.w3.org/2001/XMLSchema" xmlns:xs="http://www.w3.org/2001/XMLSchema" xmlns:p="http://schemas.microsoft.com/office/2006/metadata/properties" xmlns:ns2="d9192a49-7ddb-4b35-8be3-47104a6222c9" targetNamespace="http://schemas.microsoft.com/office/2006/metadata/properties" ma:root="true" ma:fieldsID="585a0ca56c1b98728eeabdbce1909209" ns2:_="">
    <xsd:import namespace="d9192a49-7ddb-4b35-8be3-47104a622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92a49-7ddb-4b35-8be3-47104a6222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7B24B5-1B4B-4C97-9A17-5CCA825A1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58CE98-AA57-46F6-BBEE-DBFF24B47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92a49-7ddb-4b35-8be3-47104a622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D8C37E-C654-44EE-A0DD-F94194355E9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Performance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Asenova</dc:creator>
  <cp:lastModifiedBy>Kristian Kanchev</cp:lastModifiedBy>
  <cp:lastPrinted>2024-09-11T09:02:56Z</cp:lastPrinted>
  <dcterms:created xsi:type="dcterms:W3CDTF">2024-09-11T07:46:34Z</dcterms:created>
  <dcterms:modified xsi:type="dcterms:W3CDTF">2026-09-14T12:57:18Z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0x010100461FA06D5EBD3C4986851F81563F72C6</vt:lpwstr>
  </property>
</Properties>
</file>